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FY 2019-2020\CEO March 2020 DC\Handouts\"/>
    </mc:Choice>
  </mc:AlternateContent>
  <bookViews>
    <workbookView xWindow="0" yWindow="0" windowWidth="1536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I2" i="1"/>
  <c r="J21" i="1"/>
  <c r="I21" i="1"/>
  <c r="J14" i="1"/>
  <c r="I14" i="1"/>
  <c r="J13" i="1" l="1"/>
  <c r="J12" i="1"/>
  <c r="J6" i="1"/>
  <c r="I6" i="1"/>
  <c r="J5" i="1"/>
  <c r="I5" i="1"/>
  <c r="G6" i="1"/>
  <c r="J8" i="1" l="1"/>
  <c r="J20" i="1"/>
  <c r="I20" i="1"/>
  <c r="I13" i="1"/>
  <c r="I12" i="1"/>
  <c r="I8" i="1"/>
</calcChain>
</file>

<file path=xl/sharedStrings.xml><?xml version="1.0" encoding="utf-8"?>
<sst xmlns="http://schemas.openxmlformats.org/spreadsheetml/2006/main" count="44" uniqueCount="43">
  <si>
    <t>State</t>
  </si>
  <si>
    <t>Iowa</t>
  </si>
  <si>
    <t>Mississippi</t>
  </si>
  <si>
    <t>New Hampshire</t>
  </si>
  <si>
    <t>West Virginia</t>
  </si>
  <si>
    <t>Washington DC</t>
  </si>
  <si>
    <t>Wyoming</t>
  </si>
  <si>
    <t>Utah</t>
  </si>
  <si>
    <t>Kansas</t>
  </si>
  <si>
    <t>Total Service Requests (non-I&amp;R)</t>
  </si>
  <si>
    <t>Litigation</t>
  </si>
  <si>
    <t>Short-Term Assist</t>
  </si>
  <si>
    <t>Case Services</t>
  </si>
  <si>
    <t xml:space="preserve"> </t>
  </si>
  <si>
    <t>I&amp;R</t>
  </si>
  <si>
    <t>% Non-P&amp;A dollars</t>
  </si>
  <si>
    <t>Notes</t>
  </si>
  <si>
    <t>Individual S/R and Total are different bc open v. closed cases</t>
  </si>
  <si>
    <t>Abuse/Neglect/Inv</t>
  </si>
  <si>
    <t>"All other" service requests listed as case services (seems to include many SR types)</t>
  </si>
  <si>
    <t>Wyoming included all TA in the I&amp;R line (they are changing that)</t>
  </si>
  <si>
    <t>Different SR categorizations than most.  Thus, listed all "Priority Work" under Case Services</t>
  </si>
  <si>
    <t>New Mexico</t>
  </si>
  <si>
    <t>Idaho</t>
  </si>
  <si>
    <t xml:space="preserve">Connecticut </t>
  </si>
  <si>
    <t>DR Connecticut was only a year old in FFY 2019, so many positions were unfilled, etc.</t>
  </si>
  <si>
    <t>Nevada</t>
  </si>
  <si>
    <t>South Dakota</t>
  </si>
  <si>
    <t>Hawaii</t>
  </si>
  <si>
    <t>North Dakota</t>
  </si>
  <si>
    <t>S/R $ Adjusted</t>
  </si>
  <si>
    <t>I&amp;R $ Adjusted</t>
  </si>
  <si>
    <t>Significant non-P&amp;A dollars and abuse investigations</t>
  </si>
  <si>
    <t>Vermont</t>
  </si>
  <si>
    <t>Vermont contracts out around 1/3rd of their P&amp;A allotment for services</t>
  </si>
  <si>
    <t>Alaska</t>
  </si>
  <si>
    <t>Nebraska</t>
  </si>
  <si>
    <t>Rhode Island</t>
  </si>
  <si>
    <t>Uses the different PAIMI definitions for service requests, I&amp;Rs</t>
  </si>
  <si>
    <t>Arkansas</t>
  </si>
  <si>
    <t>$97,000 in non-P&amp;A money, but for a self advocate coordinator (not service requests)</t>
  </si>
  <si>
    <t>Note: all data is FFY 2019</t>
  </si>
  <si>
    <t>Limited Assist (LA)Tech Assist (TA)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</si>
</sst>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" fontId="0" fillId="3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Font="1" applyAlignment="1">
      <alignment horizontal="left"/>
    </xf>
    <xf numFmtId="10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workbookViewId="0">
      <selection activeCell="F1" sqref="F1"/>
    </sheetView>
  </sheetViews>
  <sheetFormatPr defaultRowHeight="15" x14ac:dyDescent="0.25"/>
  <cols>
    <col min="1" max="1" width="20.140625" customWidth="1"/>
    <col min="2" max="2" width="17.85546875" customWidth="1"/>
    <col min="3" max="3" width="12.28515625" customWidth="1"/>
    <col min="5" max="5" width="16.140625" customWidth="1"/>
    <col min="6" max="6" width="13.85546875" customWidth="1"/>
    <col min="7" max="7" width="26.85546875" customWidth="1"/>
    <col min="9" max="9" width="12.7109375" customWidth="1"/>
    <col min="10" max="10" width="14.28515625" customWidth="1"/>
    <col min="11" max="11" width="16.5703125" customWidth="1"/>
    <col min="12" max="12" width="72.85546875" customWidth="1"/>
  </cols>
  <sheetData>
    <row r="1" spans="1:12" x14ac:dyDescent="0.25">
      <c r="A1" s="3" t="s">
        <v>0</v>
      </c>
      <c r="B1" s="3" t="s">
        <v>18</v>
      </c>
      <c r="C1" s="3" t="s">
        <v>12</v>
      </c>
      <c r="D1" s="3" t="s">
        <v>10</v>
      </c>
      <c r="E1" s="3" t="s">
        <v>11</v>
      </c>
      <c r="F1" s="3" t="s">
        <v>42</v>
      </c>
      <c r="G1" s="10" t="s">
        <v>9</v>
      </c>
      <c r="H1" s="10" t="s">
        <v>14</v>
      </c>
      <c r="I1" s="13" t="s">
        <v>30</v>
      </c>
      <c r="J1" s="13" t="s">
        <v>31</v>
      </c>
      <c r="K1" s="3" t="s">
        <v>15</v>
      </c>
      <c r="L1" s="2" t="s">
        <v>16</v>
      </c>
    </row>
    <row r="2" spans="1:12" s="7" customFormat="1" x14ac:dyDescent="0.25">
      <c r="A2" s="19" t="s">
        <v>35</v>
      </c>
      <c r="B2" s="8"/>
      <c r="C2" s="8">
        <v>292</v>
      </c>
      <c r="D2" s="8"/>
      <c r="E2" s="8"/>
      <c r="F2" s="8"/>
      <c r="G2" s="11">
        <v>292</v>
      </c>
      <c r="H2" s="11">
        <v>2009</v>
      </c>
      <c r="I2" s="15">
        <f>SUM(G2*0.93)</f>
        <v>271.56</v>
      </c>
      <c r="J2" s="15">
        <f>SUM(H2*0.93)</f>
        <v>1868.3700000000001</v>
      </c>
      <c r="K2" s="9">
        <v>7.0000000000000007E-2</v>
      </c>
    </row>
    <row r="3" spans="1:12" s="7" customFormat="1" x14ac:dyDescent="0.25">
      <c r="A3" s="19" t="s">
        <v>39</v>
      </c>
      <c r="B3" s="8">
        <v>22</v>
      </c>
      <c r="C3" s="8">
        <v>228</v>
      </c>
      <c r="D3" s="8">
        <v>10</v>
      </c>
      <c r="E3" s="8">
        <v>44</v>
      </c>
      <c r="F3" s="8">
        <v>10</v>
      </c>
      <c r="G3" s="11">
        <v>314</v>
      </c>
      <c r="H3" s="11">
        <v>982</v>
      </c>
      <c r="I3" s="15">
        <v>314</v>
      </c>
      <c r="J3" s="15">
        <v>982</v>
      </c>
      <c r="K3" s="9">
        <v>0</v>
      </c>
      <c r="L3" s="7" t="s">
        <v>40</v>
      </c>
    </row>
    <row r="4" spans="1:12" x14ac:dyDescent="0.25">
      <c r="A4" s="7" t="s">
        <v>24</v>
      </c>
      <c r="B4" s="8">
        <v>16</v>
      </c>
      <c r="C4" s="8">
        <v>65</v>
      </c>
      <c r="D4" s="8">
        <v>25</v>
      </c>
      <c r="E4" s="8">
        <v>64</v>
      </c>
      <c r="F4" s="8">
        <v>221</v>
      </c>
      <c r="G4" s="11">
        <v>391</v>
      </c>
      <c r="H4" s="11">
        <v>1535</v>
      </c>
      <c r="I4" s="14">
        <v>391</v>
      </c>
      <c r="J4" s="14">
        <v>1535</v>
      </c>
      <c r="K4" s="9">
        <v>0</v>
      </c>
      <c r="L4" s="7" t="s">
        <v>25</v>
      </c>
    </row>
    <row r="5" spans="1:12" x14ac:dyDescent="0.25">
      <c r="A5" s="7" t="s">
        <v>28</v>
      </c>
      <c r="B5" s="8"/>
      <c r="C5" s="8"/>
      <c r="D5" s="8"/>
      <c r="E5" s="8"/>
      <c r="F5" s="8"/>
      <c r="G5" s="11">
        <v>1045</v>
      </c>
      <c r="H5" s="11">
        <v>818</v>
      </c>
      <c r="I5" s="15">
        <f>SUM(G5*0.9)</f>
        <v>940.5</v>
      </c>
      <c r="J5" s="15">
        <f>SUM(H5*0.9)</f>
        <v>736.2</v>
      </c>
      <c r="K5" s="9">
        <v>0.1</v>
      </c>
      <c r="L5" s="7"/>
    </row>
    <row r="6" spans="1:12" x14ac:dyDescent="0.25">
      <c r="A6" s="7" t="s">
        <v>23</v>
      </c>
      <c r="B6" s="8">
        <v>54</v>
      </c>
      <c r="C6" s="8">
        <v>181</v>
      </c>
      <c r="D6" s="8">
        <v>9</v>
      </c>
      <c r="E6" s="8">
        <v>91</v>
      </c>
      <c r="F6" s="8">
        <v>124</v>
      </c>
      <c r="G6" s="11">
        <f>SUM(B6:F6)</f>
        <v>459</v>
      </c>
      <c r="H6" s="11">
        <v>949</v>
      </c>
      <c r="I6" s="15">
        <f>SUM(G6*0.94)</f>
        <v>431.46</v>
      </c>
      <c r="J6" s="15">
        <f>SUM(H6*0.94)</f>
        <v>892.06</v>
      </c>
      <c r="K6" s="9">
        <v>0.06</v>
      </c>
      <c r="L6" s="7"/>
    </row>
    <row r="7" spans="1:12" x14ac:dyDescent="0.25">
      <c r="A7" s="7" t="s">
        <v>1</v>
      </c>
      <c r="B7" s="8" t="s">
        <v>13</v>
      </c>
      <c r="C7" s="8">
        <v>208</v>
      </c>
      <c r="D7" s="8"/>
      <c r="E7" s="8"/>
      <c r="F7" s="8">
        <v>76</v>
      </c>
      <c r="G7" s="11">
        <v>292</v>
      </c>
      <c r="H7" s="11">
        <v>900</v>
      </c>
      <c r="I7" s="15">
        <v>292</v>
      </c>
      <c r="J7" s="14">
        <v>900</v>
      </c>
      <c r="K7" s="9">
        <v>0</v>
      </c>
      <c r="L7" t="s">
        <v>21</v>
      </c>
    </row>
    <row r="8" spans="1:12" x14ac:dyDescent="0.25">
      <c r="A8" s="7" t="s">
        <v>8</v>
      </c>
      <c r="B8" s="8">
        <v>16</v>
      </c>
      <c r="C8" s="8">
        <v>88</v>
      </c>
      <c r="D8" s="8">
        <v>80</v>
      </c>
      <c r="E8" s="8">
        <v>225</v>
      </c>
      <c r="F8" s="8">
        <v>971</v>
      </c>
      <c r="G8" s="11">
        <v>1380</v>
      </c>
      <c r="H8" s="11">
        <v>386</v>
      </c>
      <c r="I8" s="15">
        <f>SUM(G8*0.882)</f>
        <v>1217.1600000000001</v>
      </c>
      <c r="J8" s="15">
        <f>SUM(H8*0.882)</f>
        <v>340.452</v>
      </c>
      <c r="K8" s="20">
        <v>0.11799999999999999</v>
      </c>
      <c r="L8" t="s">
        <v>38</v>
      </c>
    </row>
    <row r="9" spans="1:12" x14ac:dyDescent="0.25">
      <c r="A9" t="s">
        <v>2</v>
      </c>
      <c r="B9" s="1">
        <v>11</v>
      </c>
      <c r="C9" s="1">
        <v>22</v>
      </c>
      <c r="D9" s="1">
        <v>61</v>
      </c>
      <c r="E9" s="1">
        <v>71</v>
      </c>
      <c r="F9" s="1">
        <v>6</v>
      </c>
      <c r="G9" s="12">
        <v>171</v>
      </c>
      <c r="H9" s="12">
        <v>900</v>
      </c>
      <c r="I9" s="16">
        <v>171</v>
      </c>
      <c r="J9" s="17">
        <v>900</v>
      </c>
      <c r="K9" s="4">
        <v>0</v>
      </c>
    </row>
    <row r="10" spans="1:12" x14ac:dyDescent="0.25">
      <c r="A10" t="s">
        <v>36</v>
      </c>
      <c r="B10" s="1">
        <v>20</v>
      </c>
      <c r="C10" s="1">
        <v>52</v>
      </c>
      <c r="D10" s="1">
        <v>3</v>
      </c>
      <c r="E10" s="1">
        <v>32</v>
      </c>
      <c r="F10" s="1"/>
      <c r="G10" s="12">
        <v>107</v>
      </c>
      <c r="H10" s="12">
        <v>709</v>
      </c>
      <c r="I10" s="16">
        <v>107</v>
      </c>
      <c r="J10" s="17">
        <v>709</v>
      </c>
      <c r="K10" s="4">
        <v>0</v>
      </c>
    </row>
    <row r="11" spans="1:12" x14ac:dyDescent="0.25">
      <c r="A11" t="s">
        <v>26</v>
      </c>
      <c r="B11" s="1">
        <v>15</v>
      </c>
      <c r="C11" s="1">
        <v>29</v>
      </c>
      <c r="D11" s="1">
        <v>9</v>
      </c>
      <c r="E11" s="1">
        <v>118</v>
      </c>
      <c r="F11" s="1">
        <v>78</v>
      </c>
      <c r="G11" s="12">
        <v>249</v>
      </c>
      <c r="H11" s="12">
        <v>1289</v>
      </c>
      <c r="I11" s="16">
        <v>249</v>
      </c>
      <c r="J11" s="17">
        <v>1289</v>
      </c>
      <c r="K11" s="4">
        <v>0</v>
      </c>
    </row>
    <row r="12" spans="1:12" x14ac:dyDescent="0.25">
      <c r="A12" t="s">
        <v>3</v>
      </c>
      <c r="B12" s="1">
        <v>8</v>
      </c>
      <c r="C12" s="1">
        <v>5</v>
      </c>
      <c r="D12" s="1">
        <v>30</v>
      </c>
      <c r="E12" s="1">
        <v>513</v>
      </c>
      <c r="F12" s="1">
        <v>360</v>
      </c>
      <c r="G12" s="12">
        <v>1060</v>
      </c>
      <c r="H12" s="12">
        <v>205</v>
      </c>
      <c r="I12" s="16">
        <f>SUM(G12*0.955)</f>
        <v>1012.3</v>
      </c>
      <c r="J12" s="16">
        <f>SUM(H12*0.955)</f>
        <v>195.77500000000001</v>
      </c>
      <c r="K12" s="5">
        <v>4.4999999999999998E-2</v>
      </c>
      <c r="L12" t="s">
        <v>17</v>
      </c>
    </row>
    <row r="13" spans="1:12" x14ac:dyDescent="0.25">
      <c r="A13" t="s">
        <v>22</v>
      </c>
      <c r="B13" s="1">
        <v>6</v>
      </c>
      <c r="C13" s="1">
        <v>241</v>
      </c>
      <c r="D13" s="1">
        <v>71</v>
      </c>
      <c r="E13" s="1">
        <v>269</v>
      </c>
      <c r="F13" s="1">
        <v>32</v>
      </c>
      <c r="G13" s="12">
        <v>619</v>
      </c>
      <c r="H13" s="12">
        <v>1201</v>
      </c>
      <c r="I13" s="16">
        <f>SUM(G13*0.718)</f>
        <v>444.44200000000001</v>
      </c>
      <c r="J13" s="16">
        <f>SUM(H13*0.718)</f>
        <v>862.31799999999998</v>
      </c>
      <c r="K13" s="5">
        <v>0.28199999999999997</v>
      </c>
    </row>
    <row r="14" spans="1:12" x14ac:dyDescent="0.25">
      <c r="A14" t="s">
        <v>29</v>
      </c>
      <c r="B14" s="1">
        <v>987</v>
      </c>
      <c r="C14" s="1">
        <v>81</v>
      </c>
      <c r="D14" s="1">
        <v>23</v>
      </c>
      <c r="E14" s="1">
        <v>404</v>
      </c>
      <c r="F14" s="1">
        <v>58</v>
      </c>
      <c r="G14" s="12">
        <v>1553</v>
      </c>
      <c r="H14" s="18">
        <v>2911</v>
      </c>
      <c r="I14" s="16">
        <f>SUM(G14*0.52)</f>
        <v>807.56000000000006</v>
      </c>
      <c r="J14" s="16">
        <f>SUM(H14*0.52)</f>
        <v>1513.72</v>
      </c>
      <c r="K14" s="4">
        <v>0.48</v>
      </c>
      <c r="L14" t="s">
        <v>32</v>
      </c>
    </row>
    <row r="15" spans="1:12" x14ac:dyDescent="0.25">
      <c r="A15" t="s">
        <v>37</v>
      </c>
      <c r="B15" s="1">
        <v>4</v>
      </c>
      <c r="C15" s="1">
        <v>139</v>
      </c>
      <c r="D15" s="1"/>
      <c r="E15" s="1"/>
      <c r="F15" s="1">
        <v>3</v>
      </c>
      <c r="G15" s="12">
        <v>146</v>
      </c>
      <c r="H15" s="18">
        <v>704</v>
      </c>
      <c r="I15" s="16">
        <v>146</v>
      </c>
      <c r="J15" s="16">
        <v>704</v>
      </c>
      <c r="K15" s="4">
        <v>0</v>
      </c>
    </row>
    <row r="16" spans="1:12" x14ac:dyDescent="0.25">
      <c r="A16" t="s">
        <v>27</v>
      </c>
      <c r="B16" s="1">
        <v>5</v>
      </c>
      <c r="C16" s="1">
        <v>71</v>
      </c>
      <c r="D16" s="1">
        <v>7</v>
      </c>
      <c r="E16" s="1">
        <v>45</v>
      </c>
      <c r="F16" s="1">
        <v>15</v>
      </c>
      <c r="G16" s="12">
        <v>143</v>
      </c>
      <c r="H16" s="12">
        <v>1069</v>
      </c>
      <c r="I16" s="16">
        <v>143</v>
      </c>
      <c r="J16" s="16">
        <v>1069</v>
      </c>
      <c r="K16" s="4">
        <v>0</v>
      </c>
    </row>
    <row r="17" spans="1:12" x14ac:dyDescent="0.25">
      <c r="A17" t="s">
        <v>4</v>
      </c>
      <c r="B17" s="1">
        <v>13</v>
      </c>
      <c r="C17" s="1">
        <v>192</v>
      </c>
      <c r="D17" s="1"/>
      <c r="E17" s="1"/>
      <c r="F17" s="1">
        <v>33</v>
      </c>
      <c r="G17" s="12">
        <v>238</v>
      </c>
      <c r="H17" s="12">
        <v>720</v>
      </c>
      <c r="I17" s="16">
        <v>238</v>
      </c>
      <c r="J17" s="17">
        <v>720</v>
      </c>
      <c r="K17" s="4">
        <v>0</v>
      </c>
      <c r="L17" t="s">
        <v>19</v>
      </c>
    </row>
    <row r="18" spans="1:12" x14ac:dyDescent="0.25">
      <c r="A18" t="s">
        <v>5</v>
      </c>
      <c r="B18" s="1">
        <v>33</v>
      </c>
      <c r="C18" s="1">
        <v>112</v>
      </c>
      <c r="D18" s="1">
        <v>10</v>
      </c>
      <c r="E18" s="1">
        <v>99</v>
      </c>
      <c r="F18" s="1">
        <v>34</v>
      </c>
      <c r="G18" s="12">
        <v>511</v>
      </c>
      <c r="H18" s="12">
        <v>783</v>
      </c>
      <c r="I18" s="16">
        <v>511</v>
      </c>
      <c r="J18" s="17">
        <v>783</v>
      </c>
      <c r="K18" s="4">
        <v>0</v>
      </c>
    </row>
    <row r="19" spans="1:12" x14ac:dyDescent="0.25">
      <c r="A19" t="s">
        <v>6</v>
      </c>
      <c r="B19" s="1">
        <v>102</v>
      </c>
      <c r="C19" s="1">
        <v>48</v>
      </c>
      <c r="D19" s="1"/>
      <c r="E19" s="1">
        <v>9</v>
      </c>
      <c r="F19" s="1"/>
      <c r="G19" s="12">
        <v>159</v>
      </c>
      <c r="H19" s="12">
        <v>522</v>
      </c>
      <c r="I19" s="16">
        <v>159</v>
      </c>
      <c r="J19" s="17">
        <v>522</v>
      </c>
      <c r="K19" s="4">
        <v>0</v>
      </c>
      <c r="L19" t="s">
        <v>20</v>
      </c>
    </row>
    <row r="20" spans="1:12" x14ac:dyDescent="0.25">
      <c r="A20" t="s">
        <v>7</v>
      </c>
      <c r="B20" s="1">
        <v>9</v>
      </c>
      <c r="C20" s="1">
        <v>503</v>
      </c>
      <c r="D20" s="1">
        <v>113</v>
      </c>
      <c r="E20" s="1">
        <v>658</v>
      </c>
      <c r="F20" s="1">
        <v>32</v>
      </c>
      <c r="G20" s="12">
        <v>1315</v>
      </c>
      <c r="H20" s="12">
        <v>2289</v>
      </c>
      <c r="I20" s="16">
        <f>SUM(G20*0.79)</f>
        <v>1038.8500000000001</v>
      </c>
      <c r="J20" s="16">
        <f>SUM(H20*0.79)</f>
        <v>1808.3100000000002</v>
      </c>
      <c r="K20" s="4">
        <v>0.21</v>
      </c>
    </row>
    <row r="21" spans="1:12" x14ac:dyDescent="0.25">
      <c r="A21" t="s">
        <v>33</v>
      </c>
      <c r="B21" s="1">
        <v>151</v>
      </c>
      <c r="C21" s="1">
        <v>151</v>
      </c>
      <c r="D21" s="1"/>
      <c r="E21" s="1"/>
      <c r="F21" s="1"/>
      <c r="G21" s="12">
        <v>302</v>
      </c>
      <c r="H21" s="12">
        <v>1464</v>
      </c>
      <c r="I21" s="16">
        <f>SUM(G21*0.88)</f>
        <v>265.76</v>
      </c>
      <c r="J21" s="16">
        <f>SUM(H21*0.88)</f>
        <v>1288.32</v>
      </c>
      <c r="K21" s="4">
        <v>0.12</v>
      </c>
      <c r="L21" t="s">
        <v>34</v>
      </c>
    </row>
    <row r="22" spans="1:12" x14ac:dyDescent="0.25">
      <c r="B22" s="1"/>
      <c r="C22" s="1"/>
      <c r="D22" s="1"/>
      <c r="E22" s="1"/>
      <c r="F22" s="1"/>
      <c r="G22" s="1"/>
      <c r="H22" s="1"/>
      <c r="I22" s="6"/>
      <c r="J22" s="1" t="s">
        <v>13</v>
      </c>
      <c r="K22" s="1"/>
    </row>
    <row r="23" spans="1:12" x14ac:dyDescent="0.25">
      <c r="A23" t="s">
        <v>41</v>
      </c>
      <c r="B23" s="1"/>
      <c r="C23" s="1"/>
      <c r="D23" s="1"/>
      <c r="E23" s="1"/>
      <c r="F23" s="1"/>
      <c r="G23" s="1"/>
      <c r="H23" s="1"/>
      <c r="I23" s="6"/>
      <c r="J23" s="1"/>
      <c r="K23" s="1"/>
    </row>
    <row r="24" spans="1:12" x14ac:dyDescent="0.25">
      <c r="B24" s="1"/>
      <c r="C24" s="1"/>
      <c r="D24" s="1"/>
      <c r="E24" s="1"/>
      <c r="F24" s="1"/>
      <c r="G24" s="1"/>
      <c r="H24" s="1"/>
      <c r="I24" s="6"/>
      <c r="J24" s="1"/>
      <c r="K24" s="1"/>
    </row>
    <row r="25" spans="1:12" x14ac:dyDescent="0.25">
      <c r="B25" s="1"/>
      <c r="C25" s="1"/>
      <c r="D25" s="1"/>
      <c r="E25" s="1"/>
      <c r="F25" s="1"/>
      <c r="G25" s="1"/>
      <c r="H25" s="1"/>
      <c r="I25" s="6"/>
      <c r="J25" s="1"/>
      <c r="K25" s="1"/>
    </row>
    <row r="26" spans="1:12" x14ac:dyDescent="0.25">
      <c r="B26" s="1"/>
      <c r="C26" s="1"/>
      <c r="D26" s="1"/>
      <c r="E26" s="1"/>
      <c r="F26" s="1"/>
      <c r="G26" s="1"/>
      <c r="H26" s="1"/>
      <c r="I26" s="6"/>
      <c r="J26" s="1"/>
      <c r="K26" s="1"/>
    </row>
    <row r="27" spans="1:12" x14ac:dyDescent="0.25">
      <c r="B27" s="1"/>
      <c r="C27" s="1"/>
      <c r="D27" s="1"/>
      <c r="E27" s="1"/>
      <c r="F27" s="1"/>
      <c r="G27" s="1"/>
      <c r="H27" s="1"/>
      <c r="I27" s="6"/>
      <c r="J27" s="1"/>
      <c r="K27" s="1"/>
    </row>
    <row r="28" spans="1:12" x14ac:dyDescent="0.25">
      <c r="B28" s="1"/>
      <c r="C28" s="1"/>
      <c r="D28" s="1"/>
      <c r="E28" s="1"/>
      <c r="F28" s="1"/>
      <c r="G28" s="1"/>
      <c r="H28" s="1"/>
      <c r="I28" s="6"/>
      <c r="J28" s="1"/>
      <c r="K28" s="1"/>
    </row>
    <row r="29" spans="1:12" x14ac:dyDescent="0.25">
      <c r="B29" s="1"/>
      <c r="C29" s="1"/>
      <c r="D29" s="1"/>
      <c r="E29" s="1"/>
      <c r="F29" s="1"/>
      <c r="G29" s="1"/>
      <c r="H29" s="1"/>
      <c r="I29" s="6"/>
      <c r="J29" s="1"/>
      <c r="K29" s="1"/>
    </row>
  </sheetData>
  <pageMargins left="0.7" right="0.7" top="0.75" bottom="0.75" header="0.3" footer="0.3"/>
  <pageSetup paperSize="5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 Nichols</dc:creator>
  <cp:lastModifiedBy>Nachama Wilker</cp:lastModifiedBy>
  <cp:lastPrinted>2019-12-04T18:49:32Z</cp:lastPrinted>
  <dcterms:created xsi:type="dcterms:W3CDTF">2019-12-03T21:12:08Z</dcterms:created>
  <dcterms:modified xsi:type="dcterms:W3CDTF">2020-03-11T21:06:33Z</dcterms:modified>
</cp:coreProperties>
</file>